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c\Dropbox\blog\"/>
    </mc:Choice>
  </mc:AlternateContent>
  <bookViews>
    <workbookView xWindow="0" yWindow="0" windowWidth="12960" windowHeight="200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E4" i="1"/>
  <c r="E3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H41" i="1" s="1"/>
  <c r="H42" i="1" s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41" i="1" l="1"/>
  <c r="I42" i="1" s="1"/>
  <c r="H26" i="1"/>
  <c r="H45" i="1" s="1"/>
  <c r="H46" i="1" s="1"/>
  <c r="I50" i="1" s="1"/>
  <c r="I26" i="1"/>
  <c r="I45" i="1" s="1"/>
  <c r="I27" i="1" l="1"/>
  <c r="H27" i="1"/>
  <c r="I49" i="1"/>
  <c r="I52" i="1" s="1"/>
  <c r="I46" i="1"/>
</calcChain>
</file>

<file path=xl/sharedStrings.xml><?xml version="1.0" encoding="utf-8"?>
<sst xmlns="http://schemas.openxmlformats.org/spreadsheetml/2006/main" count="21" uniqueCount="13">
  <si>
    <t>MEN</t>
  </si>
  <si>
    <t>WOMEN</t>
  </si>
  <si>
    <t>Total deaths</t>
  </si>
  <si>
    <t>Death rate per 1000</t>
  </si>
  <si>
    <t>Age</t>
  </si>
  <si>
    <t>Probability of dying, 2010</t>
  </si>
  <si>
    <t>BOTH SEXES</t>
  </si>
  <si>
    <t>Number of deaths at 2010 mortality rates</t>
  </si>
  <si>
    <t>Population</t>
  </si>
  <si>
    <t>Using death rates implied by 2010 mortality rates</t>
  </si>
  <si>
    <t>Deaths in 2013 using 2000 age/sex composition</t>
  </si>
  <si>
    <t>Deaths in 2013 using 2013 age/sex composition</t>
  </si>
  <si>
    <t>Increase in 2013 deaths from age and sex composition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</si>
</sst>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#.000000"/>
    <numFmt numFmtId="171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170" fontId="0" fillId="0" borderId="0" xfId="0" applyNumberFormat="1" applyFont="1" applyFill="1" applyBorder="1" applyAlignment="1">
      <alignment horizontal="center"/>
    </xf>
    <xf numFmtId="17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C52"/>
  <sheetViews>
    <sheetView showGridLines="0" tabSelected="1" workbookViewId="0">
      <selection activeCell="D59" sqref="D59"/>
    </sheetView>
  </sheetViews>
  <sheetFormatPr defaultRowHeight="14.4" x14ac:dyDescent="0.3"/>
  <cols>
    <col min="1" max="2" width="8.88671875" style="1"/>
    <col min="3" max="3" width="5.5546875" style="1" customWidth="1"/>
    <col min="4" max="4" width="14" style="3" customWidth="1"/>
    <col min="5" max="6" width="12.77734375" style="1" customWidth="1"/>
    <col min="7" max="7" width="0" style="1" hidden="1" customWidth="1"/>
    <col min="8" max="9" width="10" style="1" customWidth="1"/>
    <col min="10" max="16384" width="8.88671875" style="1"/>
  </cols>
  <sheetData>
    <row r="3" spans="3:9" x14ac:dyDescent="0.3">
      <c r="D3" s="3">
        <v>1945</v>
      </c>
      <c r="E3" s="1">
        <f>1999-D3</f>
        <v>54</v>
      </c>
      <c r="F3" s="1">
        <f>2013-D3</f>
        <v>68</v>
      </c>
    </row>
    <row r="4" spans="3:9" x14ac:dyDescent="0.3">
      <c r="D4" s="3">
        <v>1964</v>
      </c>
      <c r="E4" s="1">
        <f>1999-D4</f>
        <v>35</v>
      </c>
      <c r="F4" s="1">
        <f>2013-D4</f>
        <v>49</v>
      </c>
    </row>
    <row r="14" spans="3:9" s="4" customFormat="1" ht="31.2" customHeight="1" x14ac:dyDescent="0.3">
      <c r="C14" s="12" t="s">
        <v>0</v>
      </c>
      <c r="D14" s="13"/>
      <c r="E14" s="14" t="s">
        <v>8</v>
      </c>
      <c r="F14" s="14"/>
      <c r="G14" s="15"/>
      <c r="H14" s="14" t="s">
        <v>7</v>
      </c>
      <c r="I14" s="14"/>
    </row>
    <row r="15" spans="3:9" s="4" customFormat="1" ht="30" customHeight="1" x14ac:dyDescent="0.3">
      <c r="C15" s="10" t="s">
        <v>4</v>
      </c>
      <c r="D15" s="5" t="s">
        <v>5</v>
      </c>
      <c r="E15" s="5">
        <v>2000</v>
      </c>
      <c r="F15" s="5">
        <v>2013</v>
      </c>
      <c r="H15" s="4">
        <v>2000</v>
      </c>
      <c r="I15" s="4">
        <v>2013</v>
      </c>
    </row>
    <row r="16" spans="3:9" x14ac:dyDescent="0.3">
      <c r="C16" s="11">
        <v>45</v>
      </c>
      <c r="D16" s="6">
        <v>3.346E-3</v>
      </c>
      <c r="E16" s="8">
        <v>1586676</v>
      </c>
      <c r="F16" s="8">
        <v>1321817</v>
      </c>
      <c r="H16" s="2">
        <f>D16*E16</f>
        <v>5309.0178960000003</v>
      </c>
      <c r="I16" s="2">
        <f>D16*F16</f>
        <v>4422.7996819999998</v>
      </c>
    </row>
    <row r="17" spans="3:9" x14ac:dyDescent="0.3">
      <c r="C17" s="11">
        <v>46</v>
      </c>
      <c r="D17" s="6">
        <v>3.6679999999999998E-3</v>
      </c>
      <c r="E17" s="8">
        <v>1499437</v>
      </c>
      <c r="F17" s="8">
        <v>1282459</v>
      </c>
      <c r="H17" s="2">
        <f t="shared" ref="H17:H25" si="0">D17*E17</f>
        <v>5499.9349160000002</v>
      </c>
      <c r="I17" s="2">
        <f t="shared" ref="I17:I25" si="1">D17*F17</f>
        <v>4704.059612</v>
      </c>
    </row>
    <row r="18" spans="3:9" x14ac:dyDescent="0.3">
      <c r="C18" s="11">
        <v>47</v>
      </c>
      <c r="D18" s="6">
        <v>4.0049999999999999E-3</v>
      </c>
      <c r="E18" s="8">
        <v>1491243</v>
      </c>
      <c r="F18" s="8">
        <v>1326340</v>
      </c>
      <c r="H18" s="2">
        <f t="shared" si="0"/>
        <v>5972.4282149999999</v>
      </c>
      <c r="I18" s="2">
        <f t="shared" si="1"/>
        <v>5311.9916999999996</v>
      </c>
    </row>
    <row r="19" spans="3:9" x14ac:dyDescent="0.3">
      <c r="C19" s="11">
        <v>48</v>
      </c>
      <c r="D19" s="6">
        <v>4.3629999999999997E-3</v>
      </c>
      <c r="E19" s="8">
        <v>1476156</v>
      </c>
      <c r="F19" s="8">
        <v>1399670</v>
      </c>
      <c r="H19" s="2">
        <f t="shared" si="0"/>
        <v>6440.4686279999996</v>
      </c>
      <c r="I19" s="2">
        <f t="shared" si="1"/>
        <v>6106.7602099999995</v>
      </c>
    </row>
    <row r="20" spans="3:9" x14ac:dyDescent="0.3">
      <c r="C20" s="11">
        <v>49</v>
      </c>
      <c r="D20" s="6">
        <v>4.744E-3</v>
      </c>
      <c r="E20" s="8">
        <v>1402436</v>
      </c>
      <c r="F20" s="8">
        <v>1478379</v>
      </c>
      <c r="H20" s="2">
        <f t="shared" si="0"/>
        <v>6653.1563839999999</v>
      </c>
      <c r="I20" s="2">
        <f t="shared" si="1"/>
        <v>7013.4299760000004</v>
      </c>
    </row>
    <row r="21" spans="3:9" x14ac:dyDescent="0.3">
      <c r="C21" s="11">
        <v>50</v>
      </c>
      <c r="D21" s="6">
        <v>5.1440000000000001E-3</v>
      </c>
      <c r="E21" s="8">
        <v>1358695</v>
      </c>
      <c r="F21" s="8">
        <v>1605068</v>
      </c>
      <c r="H21" s="2">
        <f t="shared" si="0"/>
        <v>6989.1270800000002</v>
      </c>
      <c r="I21" s="2">
        <f t="shared" si="1"/>
        <v>8256.4697919999999</v>
      </c>
    </row>
    <row r="22" spans="3:9" x14ac:dyDescent="0.3">
      <c r="C22" s="11">
        <v>51</v>
      </c>
      <c r="D22" s="6">
        <v>5.5599999999999998E-3</v>
      </c>
      <c r="E22" s="8">
        <v>1351276</v>
      </c>
      <c r="F22" s="8">
        <v>1490191</v>
      </c>
      <c r="H22" s="2">
        <f t="shared" si="0"/>
        <v>7513.0945599999995</v>
      </c>
      <c r="I22" s="2">
        <f t="shared" si="1"/>
        <v>8285.4619600000005</v>
      </c>
    </row>
    <row r="23" spans="3:9" x14ac:dyDescent="0.3">
      <c r="C23" s="11">
        <v>52</v>
      </c>
      <c r="D23" s="6">
        <v>5.9969999999999997E-3</v>
      </c>
      <c r="E23" s="8">
        <v>1418862</v>
      </c>
      <c r="F23" s="8">
        <v>1542381</v>
      </c>
      <c r="H23" s="2">
        <f t="shared" si="0"/>
        <v>8508.9154139999991</v>
      </c>
      <c r="I23" s="2">
        <f t="shared" si="1"/>
        <v>9249.6588570000004</v>
      </c>
    </row>
    <row r="24" spans="3:9" x14ac:dyDescent="0.3">
      <c r="C24" s="11">
        <v>53</v>
      </c>
      <c r="D24" s="6">
        <v>6.4650000000000003E-3</v>
      </c>
      <c r="E24" s="8">
        <v>1422743</v>
      </c>
      <c r="F24" s="8">
        <v>1533726</v>
      </c>
      <c r="H24" s="2">
        <f t="shared" si="0"/>
        <v>9198.0334949999997</v>
      </c>
      <c r="I24" s="2">
        <f t="shared" si="1"/>
        <v>9915.5385900000001</v>
      </c>
    </row>
    <row r="25" spans="3:9" x14ac:dyDescent="0.3">
      <c r="C25" s="11">
        <v>54</v>
      </c>
      <c r="D25" s="6">
        <v>6.4650000000000003E-3</v>
      </c>
      <c r="E25" s="8">
        <v>1063938</v>
      </c>
      <c r="F25" s="8">
        <v>1510522</v>
      </c>
      <c r="H25" s="2">
        <f t="shared" si="0"/>
        <v>6878.3591700000006</v>
      </c>
      <c r="I25" s="2">
        <f t="shared" si="1"/>
        <v>9765.524730000001</v>
      </c>
    </row>
    <row r="26" spans="3:9" x14ac:dyDescent="0.3">
      <c r="C26" s="11" t="s">
        <v>2</v>
      </c>
      <c r="D26" s="6"/>
      <c r="E26" s="9"/>
      <c r="F26" s="9"/>
      <c r="H26" s="2">
        <f>SUM(H16:H25)</f>
        <v>68962.535757999984</v>
      </c>
      <c r="I26" s="2">
        <f>SUM(I16:I25)</f>
        <v>73031.695109000008</v>
      </c>
    </row>
    <row r="27" spans="3:9" x14ac:dyDescent="0.3">
      <c r="C27" s="11" t="s">
        <v>3</v>
      </c>
      <c r="D27" s="6"/>
      <c r="E27" s="9"/>
      <c r="F27" s="9"/>
      <c r="H27" s="7">
        <f>1000*(H26/(SUM(E16:E25)))</f>
        <v>4.9008792233529093</v>
      </c>
      <c r="I27" s="7">
        <f>1000*(I26/(SUM(F16:F25)))</f>
        <v>5.0399522439895845</v>
      </c>
    </row>
    <row r="28" spans="3:9" x14ac:dyDescent="0.3">
      <c r="C28" s="11"/>
      <c r="D28" s="6"/>
      <c r="E28" s="9"/>
      <c r="F28" s="9"/>
      <c r="H28" s="2"/>
      <c r="I28" s="2"/>
    </row>
    <row r="29" spans="3:9" ht="28.8" customHeight="1" x14ac:dyDescent="0.3">
      <c r="C29" s="16" t="s">
        <v>1</v>
      </c>
      <c r="D29" s="13"/>
      <c r="E29" s="14" t="s">
        <v>8</v>
      </c>
      <c r="F29" s="14"/>
      <c r="G29" s="15"/>
      <c r="H29" s="14" t="s">
        <v>7</v>
      </c>
      <c r="I29" s="14"/>
    </row>
    <row r="30" spans="3:9" ht="28.8" x14ac:dyDescent="0.3">
      <c r="C30" s="11" t="s">
        <v>4</v>
      </c>
      <c r="D30" s="5" t="s">
        <v>5</v>
      </c>
      <c r="E30" s="5">
        <v>2000</v>
      </c>
      <c r="F30" s="5">
        <v>2013</v>
      </c>
      <c r="G30" s="4"/>
      <c r="H30" s="4">
        <v>2000</v>
      </c>
      <c r="I30" s="4">
        <v>2013</v>
      </c>
    </row>
    <row r="31" spans="3:9" x14ac:dyDescent="0.3">
      <c r="C31" s="11">
        <v>45</v>
      </c>
      <c r="D31" s="6">
        <v>2.0569999999999998E-3</v>
      </c>
      <c r="E31" s="8">
        <v>1592028</v>
      </c>
      <c r="F31" s="8">
        <v>1291131</v>
      </c>
      <c r="H31" s="2">
        <f>D31*E31</f>
        <v>3274.8015959999998</v>
      </c>
      <c r="I31" s="2">
        <f>D31*F31</f>
        <v>2655.8564669999996</v>
      </c>
    </row>
    <row r="32" spans="3:9" x14ac:dyDescent="0.3">
      <c r="C32" s="11">
        <v>46</v>
      </c>
      <c r="D32" s="6">
        <v>2.238E-3</v>
      </c>
      <c r="E32" s="8">
        <v>1541777</v>
      </c>
      <c r="F32" s="8">
        <v>1280187</v>
      </c>
      <c r="H32" s="2">
        <f t="shared" ref="H32:H40" si="2">D32*E32</f>
        <v>3450.4969259999998</v>
      </c>
      <c r="I32" s="2">
        <f t="shared" ref="I32:I40" si="3">D32*F32</f>
        <v>2865.0585059999999</v>
      </c>
    </row>
    <row r="33" spans="3:29" x14ac:dyDescent="0.3">
      <c r="C33" s="11">
        <v>47</v>
      </c>
      <c r="D33" s="6">
        <v>2.4329999999999998E-3</v>
      </c>
      <c r="E33" s="8">
        <v>1503714</v>
      </c>
      <c r="F33" s="8">
        <v>1337899</v>
      </c>
      <c r="H33" s="2">
        <f t="shared" si="2"/>
        <v>3658.5361619999999</v>
      </c>
      <c r="I33" s="2">
        <f t="shared" si="3"/>
        <v>3255.1082669999996</v>
      </c>
    </row>
    <row r="34" spans="3:29" x14ac:dyDescent="0.3">
      <c r="C34" s="11">
        <v>48</v>
      </c>
      <c r="D34" s="6">
        <v>2.647E-3</v>
      </c>
      <c r="E34" s="8">
        <v>1469100</v>
      </c>
      <c r="F34" s="8">
        <v>1422894</v>
      </c>
      <c r="H34" s="2">
        <f t="shared" si="2"/>
        <v>3888.7076999999999</v>
      </c>
      <c r="I34" s="2">
        <f t="shared" si="3"/>
        <v>3766.4004180000002</v>
      </c>
    </row>
    <row r="35" spans="3:29" x14ac:dyDescent="0.3">
      <c r="C35" s="11">
        <v>49</v>
      </c>
      <c r="D35" s="6">
        <v>2.8779999999999999E-3</v>
      </c>
      <c r="E35" s="8">
        <v>1427768</v>
      </c>
      <c r="F35" s="8">
        <v>1509618</v>
      </c>
      <c r="H35" s="2">
        <f t="shared" si="2"/>
        <v>4109.1163040000001</v>
      </c>
      <c r="I35" s="2">
        <f t="shared" si="3"/>
        <v>4344.6806040000001</v>
      </c>
    </row>
    <row r="36" spans="3:29" x14ac:dyDescent="0.3">
      <c r="C36" s="11">
        <v>50</v>
      </c>
      <c r="D36" s="6">
        <v>3.1310000000000001E-3</v>
      </c>
      <c r="E36" s="8">
        <v>1393817</v>
      </c>
      <c r="F36" s="8">
        <v>1608924</v>
      </c>
      <c r="H36" s="2">
        <f t="shared" si="2"/>
        <v>4364.0410270000002</v>
      </c>
      <c r="I36" s="2">
        <f t="shared" si="3"/>
        <v>5037.5410440000005</v>
      </c>
    </row>
    <row r="37" spans="3:29" x14ac:dyDescent="0.3">
      <c r="C37" s="11">
        <v>51</v>
      </c>
      <c r="D37" s="6">
        <v>3.3890000000000001E-3</v>
      </c>
      <c r="E37" s="8">
        <v>1404158</v>
      </c>
      <c r="F37" s="8">
        <v>1533641</v>
      </c>
      <c r="H37" s="2">
        <f t="shared" si="2"/>
        <v>4758.6914619999998</v>
      </c>
      <c r="I37" s="2">
        <f t="shared" si="3"/>
        <v>5197.5093489999999</v>
      </c>
    </row>
    <row r="38" spans="3:29" x14ac:dyDescent="0.3">
      <c r="C38" s="11">
        <v>52</v>
      </c>
      <c r="D38" s="6">
        <v>3.6380000000000002E-3</v>
      </c>
      <c r="E38" s="8">
        <v>1436621</v>
      </c>
      <c r="F38" s="8">
        <v>1564134</v>
      </c>
      <c r="H38" s="2">
        <f t="shared" si="2"/>
        <v>5226.4271980000003</v>
      </c>
      <c r="I38" s="2">
        <f t="shared" si="3"/>
        <v>5690.3194920000005</v>
      </c>
    </row>
    <row r="39" spans="3:29" x14ac:dyDescent="0.3">
      <c r="C39" s="11">
        <v>53</v>
      </c>
      <c r="D39" s="6">
        <v>3.872E-3</v>
      </c>
      <c r="E39" s="8">
        <v>1439873</v>
      </c>
      <c r="F39" s="8">
        <v>1567237</v>
      </c>
      <c r="H39" s="2">
        <f t="shared" si="2"/>
        <v>5575.1882560000004</v>
      </c>
      <c r="I39" s="2">
        <f t="shared" si="3"/>
        <v>6068.3416639999996</v>
      </c>
      <c r="Y39" s="2">
        <v>97000</v>
      </c>
      <c r="Z39" s="1">
        <v>200</v>
      </c>
      <c r="AA39" s="2">
        <v>96900</v>
      </c>
      <c r="AB39" s="2">
        <v>3664075</v>
      </c>
      <c r="AC39" s="1">
        <v>37.799999999999997</v>
      </c>
    </row>
    <row r="40" spans="3:29" x14ac:dyDescent="0.3">
      <c r="C40" s="11">
        <v>54</v>
      </c>
      <c r="D40" s="6">
        <v>4.1060000000000003E-3</v>
      </c>
      <c r="E40" s="8">
        <v>1064119</v>
      </c>
      <c r="F40" s="8">
        <v>1558699</v>
      </c>
      <c r="H40" s="2">
        <f t="shared" si="2"/>
        <v>4369.2726140000004</v>
      </c>
      <c r="I40" s="2">
        <f t="shared" si="3"/>
        <v>6400.018094</v>
      </c>
      <c r="Y40" s="2">
        <v>96800</v>
      </c>
      <c r="Z40" s="1">
        <v>217</v>
      </c>
      <c r="AA40" s="2">
        <v>96692</v>
      </c>
      <c r="AB40" s="2">
        <v>3567175</v>
      </c>
      <c r="AC40" s="1">
        <v>36.9</v>
      </c>
    </row>
    <row r="41" spans="3:29" x14ac:dyDescent="0.3">
      <c r="C41" s="1" t="s">
        <v>2</v>
      </c>
      <c r="H41" s="2">
        <f>SUM(H31:H40)</f>
        <v>42675.279244999998</v>
      </c>
      <c r="I41" s="2">
        <f>SUM(I31:I40)</f>
        <v>45280.833905</v>
      </c>
      <c r="Y41" s="2">
        <v>96584</v>
      </c>
      <c r="Z41" s="1">
        <v>235</v>
      </c>
      <c r="AA41" s="2">
        <v>96466</v>
      </c>
      <c r="AB41" s="2">
        <v>3470483</v>
      </c>
      <c r="AC41" s="1">
        <v>35.9</v>
      </c>
    </row>
    <row r="42" spans="3:29" x14ac:dyDescent="0.3">
      <c r="C42" s="1" t="s">
        <v>3</v>
      </c>
      <c r="H42" s="7">
        <f>1000*(H41/(SUM(E31:E40)))</f>
        <v>2.9899358224196422</v>
      </c>
      <c r="I42" s="7">
        <f>1000*(I41/(SUM(F31:F40)))</f>
        <v>3.0857101476425144</v>
      </c>
      <c r="Y42" s="2">
        <v>96349</v>
      </c>
      <c r="Z42" s="1">
        <v>255</v>
      </c>
      <c r="AA42" s="2">
        <v>96221</v>
      </c>
      <c r="AB42" s="2">
        <v>3374017</v>
      </c>
      <c r="AC42" s="1">
        <v>35</v>
      </c>
    </row>
    <row r="43" spans="3:29" x14ac:dyDescent="0.3">
      <c r="H43" s="2"/>
      <c r="I43" s="2"/>
      <c r="Y43" s="2">
        <v>96094</v>
      </c>
      <c r="Z43" s="1">
        <v>277</v>
      </c>
      <c r="AA43" s="2">
        <v>95955</v>
      </c>
      <c r="AB43" s="2">
        <v>3277796</v>
      </c>
      <c r="AC43" s="1">
        <v>34.1</v>
      </c>
    </row>
    <row r="44" spans="3:29" x14ac:dyDescent="0.3">
      <c r="C44" s="17" t="s">
        <v>6</v>
      </c>
      <c r="D44" s="18"/>
      <c r="E44" s="17"/>
      <c r="F44" s="17"/>
      <c r="G44" s="17"/>
      <c r="H44" s="19"/>
      <c r="I44" s="19"/>
      <c r="Y44" s="2">
        <v>95817</v>
      </c>
      <c r="Z44" s="1">
        <v>300</v>
      </c>
      <c r="AA44" s="2">
        <v>95667</v>
      </c>
      <c r="AB44" s="2">
        <v>3181841</v>
      </c>
      <c r="AC44" s="1">
        <v>33.200000000000003</v>
      </c>
    </row>
    <row r="45" spans="3:29" x14ac:dyDescent="0.3">
      <c r="C45" s="1" t="s">
        <v>2</v>
      </c>
      <c r="H45" s="2">
        <f>H26+H41</f>
        <v>111637.81500299998</v>
      </c>
      <c r="I45" s="2">
        <f>I26+I41</f>
        <v>118312.529014</v>
      </c>
      <c r="Y45" s="2">
        <v>95517</v>
      </c>
      <c r="Z45" s="1">
        <v>324</v>
      </c>
      <c r="AA45" s="2">
        <v>95355</v>
      </c>
      <c r="AB45" s="2">
        <v>3086174</v>
      </c>
      <c r="AC45" s="1">
        <v>32.299999999999997</v>
      </c>
    </row>
    <row r="46" spans="3:29" x14ac:dyDescent="0.3">
      <c r="C46" s="1" t="s">
        <v>3</v>
      </c>
      <c r="H46" s="7">
        <f>1000*(H45/SUM(E16:E25,E31:E40))</f>
        <v>3.9386146566608464</v>
      </c>
      <c r="I46" s="7">
        <f>1000*(I45/SUM(F16:F25,F31:F40))</f>
        <v>4.0566729202075225</v>
      </c>
      <c r="Y46" s="2">
        <v>95193</v>
      </c>
      <c r="Z46" s="1">
        <v>346</v>
      </c>
      <c r="AA46" s="2">
        <v>95020</v>
      </c>
      <c r="AB46" s="2">
        <v>2990819</v>
      </c>
      <c r="AC46" s="1">
        <v>31.4</v>
      </c>
    </row>
    <row r="47" spans="3:29" x14ac:dyDescent="0.3">
      <c r="H47" s="7"/>
      <c r="I47" s="7"/>
      <c r="Y47" s="2"/>
      <c r="AA47" s="2"/>
      <c r="AB47" s="2"/>
    </row>
    <row r="48" spans="3:29" x14ac:dyDescent="0.3">
      <c r="C48" s="20" t="s">
        <v>9</v>
      </c>
      <c r="Y48" s="2">
        <v>94847</v>
      </c>
      <c r="Z48" s="1">
        <v>367</v>
      </c>
      <c r="AA48" s="2">
        <v>94663</v>
      </c>
      <c r="AB48" s="2">
        <v>2895799</v>
      </c>
      <c r="AC48" s="1">
        <v>30.5</v>
      </c>
    </row>
    <row r="49" spans="3:9" x14ac:dyDescent="0.3">
      <c r="C49" s="1" t="s">
        <v>11</v>
      </c>
      <c r="I49" s="2">
        <f>I45</f>
        <v>118312.529014</v>
      </c>
    </row>
    <row r="50" spans="3:9" x14ac:dyDescent="0.3">
      <c r="C50" s="1" t="s">
        <v>10</v>
      </c>
      <c r="I50" s="2">
        <f>(H46*SUM(F16:F25,F31:F40))/1000</f>
        <v>114869.36955649708</v>
      </c>
    </row>
    <row r="51" spans="3:9" x14ac:dyDescent="0.3">
      <c r="I51" s="2"/>
    </row>
    <row r="52" spans="3:9" x14ac:dyDescent="0.3">
      <c r="C52" s="1" t="s">
        <v>12</v>
      </c>
      <c r="I52" s="2">
        <f>I49-I50</f>
        <v>3443.1594575029158</v>
      </c>
    </row>
  </sheetData>
  <mergeCells count="4">
    <mergeCell ref="E14:F14"/>
    <mergeCell ref="H14:I14"/>
    <mergeCell ref="E29:F29"/>
    <mergeCell ref="H29:I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N. Cohen</dc:creator>
  <cp:lastModifiedBy>Philip N. Cohen</cp:lastModifiedBy>
  <dcterms:created xsi:type="dcterms:W3CDTF">2015-11-06T16:39:49Z</dcterms:created>
  <dcterms:modified xsi:type="dcterms:W3CDTF">2015-11-06T20:36:06Z</dcterms:modified>
</cp:coreProperties>
</file>